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6"/>
  <workbookPr/>
  <mc:AlternateContent xmlns:mc="http://schemas.openxmlformats.org/markup-compatibility/2006">
    <mc:Choice Requires="x15">
      <x15ac:absPath xmlns:x15ac="http://schemas.microsoft.com/office/spreadsheetml/2010/11/ac" url="https://d.docs.live.net/0e1c71c5f7420147/BUSINESS/BUSINESS - OPES LIBERTAS/"/>
    </mc:Choice>
  </mc:AlternateContent>
  <xr:revisionPtr revIDLastSave="42" documentId="13_ncr:1_{3E5670C4-AC1C-324B-ACE5-1B04CAA84E08}" xr6:coauthVersionLast="47" xr6:coauthVersionMax="47" xr10:uidLastSave="{E9C29BB7-4BA1-584C-8ADF-A291F01DF20A}"/>
  <bookViews>
    <workbookView xWindow="0" yWindow="500" windowWidth="28800" windowHeight="16360" tabRatio="500" xr2:uid="{00000000-000D-0000-FFFF-FFFF00000000}"/>
  </bookViews>
  <sheets>
    <sheet name="BTL" sheetId="1" r:id="rId1"/>
    <sheet name="HMO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" i="2" l="1"/>
  <c r="E3" i="2"/>
  <c r="E5" i="2" s="1"/>
  <c r="E9" i="2" s="1"/>
  <c r="F3" i="1"/>
  <c r="G3" i="1" s="1"/>
  <c r="H3" i="1" s="1"/>
  <c r="B5" i="1"/>
  <c r="E5" i="1" s="1"/>
  <c r="H7" i="1"/>
  <c r="G7" i="1"/>
  <c r="F7" i="1"/>
  <c r="E7" i="1"/>
  <c r="B7" i="2"/>
  <c r="F3" i="2" l="1"/>
  <c r="E9" i="1"/>
  <c r="E11" i="1" s="1"/>
  <c r="E13" i="1" s="1"/>
  <c r="G5" i="1"/>
  <c r="G9" i="1" s="1"/>
  <c r="G11" i="1" s="1"/>
  <c r="G13" i="1" s="1"/>
  <c r="F5" i="1"/>
  <c r="F9" i="1" s="1"/>
  <c r="F11" i="1" s="1"/>
  <c r="F13" i="1" s="1"/>
  <c r="E7" i="2"/>
  <c r="E11" i="2" s="1"/>
  <c r="E13" i="2" s="1"/>
  <c r="E15" i="2" s="1"/>
  <c r="H5" i="1"/>
  <c r="H9" i="1" s="1"/>
  <c r="H11" i="1" s="1"/>
  <c r="H13" i="1" s="1"/>
  <c r="I3" i="1"/>
  <c r="F5" i="2" l="1"/>
  <c r="G3" i="2"/>
  <c r="J3" i="1"/>
  <c r="I7" i="1"/>
  <c r="I5" i="1"/>
  <c r="I9" i="1" s="1"/>
  <c r="I11" i="1" s="1"/>
  <c r="I13" i="1" s="1"/>
  <c r="H3" i="2" l="1"/>
  <c r="G5" i="2"/>
  <c r="F9" i="2"/>
  <c r="F7" i="2"/>
  <c r="F11" i="2"/>
  <c r="F13" i="2" s="1"/>
  <c r="F15" i="2" s="1"/>
  <c r="K3" i="1"/>
  <c r="J7" i="1"/>
  <c r="J5" i="1"/>
  <c r="G9" i="2" l="1"/>
  <c r="G7" i="2"/>
  <c r="G11" i="2" s="1"/>
  <c r="G13" i="2" s="1"/>
  <c r="G15" i="2" s="1"/>
  <c r="I3" i="2"/>
  <c r="H5" i="2"/>
  <c r="J9" i="1"/>
  <c r="J11" i="1" s="1"/>
  <c r="J13" i="1" s="1"/>
  <c r="L3" i="1"/>
  <c r="K7" i="1"/>
  <c r="K5" i="1"/>
  <c r="K9" i="1" s="1"/>
  <c r="K11" i="1" s="1"/>
  <c r="K13" i="1" s="1"/>
  <c r="H7" i="2" l="1"/>
  <c r="H9" i="2"/>
  <c r="H11" i="2" s="1"/>
  <c r="H13" i="2" s="1"/>
  <c r="H15" i="2" s="1"/>
  <c r="J3" i="2"/>
  <c r="I5" i="2"/>
  <c r="L5" i="1"/>
  <c r="M3" i="1"/>
  <c r="L7" i="1"/>
  <c r="I7" i="2" l="1"/>
  <c r="I9" i="2"/>
  <c r="I11" i="2" s="1"/>
  <c r="I13" i="2" s="1"/>
  <c r="I15" i="2" s="1"/>
  <c r="K3" i="2"/>
  <c r="J5" i="2"/>
  <c r="L9" i="1"/>
  <c r="L11" i="1" s="1"/>
  <c r="L13" i="1" s="1"/>
  <c r="N3" i="1"/>
  <c r="M7" i="1"/>
  <c r="M5" i="1"/>
  <c r="M9" i="1" s="1"/>
  <c r="M11" i="1" s="1"/>
  <c r="M13" i="1" s="1"/>
  <c r="J7" i="2" l="1"/>
  <c r="J9" i="2"/>
  <c r="L3" i="2"/>
  <c r="K5" i="2"/>
  <c r="O3" i="1"/>
  <c r="N5" i="1"/>
  <c r="N7" i="1"/>
  <c r="K7" i="2" l="1"/>
  <c r="K9" i="2"/>
  <c r="K11" i="2"/>
  <c r="K13" i="2" s="1"/>
  <c r="K15" i="2" s="1"/>
  <c r="L5" i="2"/>
  <c r="M3" i="2"/>
  <c r="J11" i="2"/>
  <c r="J13" i="2" s="1"/>
  <c r="J15" i="2" s="1"/>
  <c r="N9" i="1"/>
  <c r="N11" i="1" s="1"/>
  <c r="N13" i="1" s="1"/>
  <c r="P3" i="1"/>
  <c r="O5" i="1"/>
  <c r="O7" i="1"/>
  <c r="N3" i="2" l="1"/>
  <c r="M5" i="2"/>
  <c r="L9" i="2"/>
  <c r="L7" i="2"/>
  <c r="L11" i="2"/>
  <c r="L13" i="2" s="1"/>
  <c r="L15" i="2" s="1"/>
  <c r="O9" i="1"/>
  <c r="O11" i="1" s="1"/>
  <c r="O13" i="1" s="1"/>
  <c r="P5" i="1"/>
  <c r="Q3" i="1"/>
  <c r="P7" i="1"/>
  <c r="M7" i="2" l="1"/>
  <c r="M9" i="2"/>
  <c r="M11" i="2"/>
  <c r="M13" i="2" s="1"/>
  <c r="M15" i="2" s="1"/>
  <c r="N5" i="2"/>
  <c r="O3" i="2"/>
  <c r="P9" i="1"/>
  <c r="P11" i="1" s="1"/>
  <c r="P13" i="1" s="1"/>
  <c r="R3" i="1"/>
  <c r="Q7" i="1"/>
  <c r="Q5" i="1"/>
  <c r="Q9" i="1" s="1"/>
  <c r="Q11" i="1" s="1"/>
  <c r="Q13" i="1" s="1"/>
  <c r="P3" i="2" l="1"/>
  <c r="O5" i="2"/>
  <c r="N9" i="2"/>
  <c r="N7" i="2"/>
  <c r="S3" i="1"/>
  <c r="R5" i="1"/>
  <c r="R7" i="1"/>
  <c r="O7" i="2" l="1"/>
  <c r="O9" i="2"/>
  <c r="O11" i="2" s="1"/>
  <c r="O13" i="2" s="1"/>
  <c r="O15" i="2" s="1"/>
  <c r="N11" i="2"/>
  <c r="N13" i="2" s="1"/>
  <c r="N15" i="2" s="1"/>
  <c r="Q3" i="2"/>
  <c r="P5" i="2"/>
  <c r="R9" i="1"/>
  <c r="R11" i="1" s="1"/>
  <c r="R13" i="1" s="1"/>
  <c r="T3" i="1"/>
  <c r="S5" i="1"/>
  <c r="S9" i="1" s="1"/>
  <c r="S11" i="1" s="1"/>
  <c r="S13" i="1" s="1"/>
  <c r="S7" i="1"/>
  <c r="R3" i="2" l="1"/>
  <c r="Q5" i="2"/>
  <c r="P7" i="2"/>
  <c r="P9" i="2"/>
  <c r="T5" i="1"/>
  <c r="U3" i="1"/>
  <c r="T7" i="1"/>
  <c r="T9" i="1" s="1"/>
  <c r="T11" i="1" s="1"/>
  <c r="T13" i="1" s="1"/>
  <c r="P11" i="2" l="1"/>
  <c r="P13" i="2" s="1"/>
  <c r="P15" i="2" s="1"/>
  <c r="Q9" i="2"/>
  <c r="Q7" i="2"/>
  <c r="Q11" i="2" s="1"/>
  <c r="Q13" i="2" s="1"/>
  <c r="Q15" i="2" s="1"/>
  <c r="R5" i="2"/>
  <c r="S3" i="2"/>
  <c r="V3" i="1"/>
  <c r="U7" i="1"/>
  <c r="U5" i="1"/>
  <c r="U9" i="1" s="1"/>
  <c r="U11" i="1" s="1"/>
  <c r="U13" i="1" s="1"/>
  <c r="S5" i="2" l="1"/>
  <c r="T3" i="2"/>
  <c r="R9" i="2"/>
  <c r="R7" i="2"/>
  <c r="W3" i="1"/>
  <c r="V5" i="1"/>
  <c r="V7" i="1"/>
  <c r="R11" i="2" l="1"/>
  <c r="R13" i="2" s="1"/>
  <c r="R15" i="2" s="1"/>
  <c r="T5" i="2"/>
  <c r="U3" i="2"/>
  <c r="S7" i="2"/>
  <c r="S9" i="2"/>
  <c r="S11" i="2" s="1"/>
  <c r="S13" i="2" s="1"/>
  <c r="S15" i="2" s="1"/>
  <c r="V9" i="1"/>
  <c r="V11" i="1" s="1"/>
  <c r="V13" i="1" s="1"/>
  <c r="X3" i="1"/>
  <c r="W5" i="1"/>
  <c r="W7" i="1"/>
  <c r="V3" i="2" l="1"/>
  <c r="U5" i="2"/>
  <c r="T7" i="2"/>
  <c r="T9" i="2"/>
  <c r="T11" i="2" s="1"/>
  <c r="T13" i="2" s="1"/>
  <c r="T15" i="2" s="1"/>
  <c r="W9" i="1"/>
  <c r="W11" i="1" s="1"/>
  <c r="W13" i="1" s="1"/>
  <c r="X5" i="1"/>
  <c r="Y3" i="1"/>
  <c r="X7" i="1"/>
  <c r="U7" i="2" l="1"/>
  <c r="U9" i="2"/>
  <c r="U11" i="2"/>
  <c r="U13" i="2" s="1"/>
  <c r="U15" i="2" s="1"/>
  <c r="V5" i="2"/>
  <c r="W3" i="2"/>
  <c r="X9" i="1"/>
  <c r="X11" i="1" s="1"/>
  <c r="X13" i="1" s="1"/>
  <c r="Z3" i="1"/>
  <c r="Y7" i="1"/>
  <c r="Y5" i="1"/>
  <c r="V9" i="2" l="1"/>
  <c r="V7" i="2"/>
  <c r="V11" i="2" s="1"/>
  <c r="V13" i="2" s="1"/>
  <c r="V15" i="2" s="1"/>
  <c r="W5" i="2"/>
  <c r="X3" i="2"/>
  <c r="Y9" i="1"/>
  <c r="Y11" i="1" s="1"/>
  <c r="Y13" i="1" s="1"/>
  <c r="AA3" i="1"/>
  <c r="Z7" i="1"/>
  <c r="Z5" i="1"/>
  <c r="Y3" i="2" l="1"/>
  <c r="X5" i="2"/>
  <c r="W7" i="2"/>
  <c r="W9" i="2"/>
  <c r="W11" i="2"/>
  <c r="W13" i="2" s="1"/>
  <c r="W15" i="2" s="1"/>
  <c r="Z9" i="1"/>
  <c r="Z11" i="1" s="1"/>
  <c r="Z13" i="1" s="1"/>
  <c r="AB3" i="1"/>
  <c r="AA7" i="1"/>
  <c r="AA5" i="1"/>
  <c r="AA9" i="1" s="1"/>
  <c r="AA11" i="1" s="1"/>
  <c r="AA13" i="1" s="1"/>
  <c r="Z3" i="2" l="1"/>
  <c r="Y5" i="2"/>
  <c r="X9" i="2"/>
  <c r="X7" i="2"/>
  <c r="X11" i="2" s="1"/>
  <c r="X13" i="2" s="1"/>
  <c r="X15" i="2" s="1"/>
  <c r="AB5" i="1"/>
  <c r="AC3" i="1"/>
  <c r="AB7" i="1"/>
  <c r="Y9" i="2" l="1"/>
  <c r="Y7" i="2"/>
  <c r="Y11" i="2" s="1"/>
  <c r="Y13" i="2" s="1"/>
  <c r="Y15" i="2" s="1"/>
  <c r="Z5" i="2"/>
  <c r="AA3" i="2"/>
  <c r="AB9" i="1"/>
  <c r="AB11" i="1" s="1"/>
  <c r="AB13" i="1" s="1"/>
  <c r="AD3" i="1"/>
  <c r="AC7" i="1"/>
  <c r="AC5" i="1"/>
  <c r="AA5" i="2" l="1"/>
  <c r="AB3" i="2"/>
  <c r="Z9" i="2"/>
  <c r="Z7" i="2"/>
  <c r="Z11" i="2" s="1"/>
  <c r="Z13" i="2" s="1"/>
  <c r="Z15" i="2" s="1"/>
  <c r="AC9" i="1"/>
  <c r="AC11" i="1" s="1"/>
  <c r="AC13" i="1" s="1"/>
  <c r="AE3" i="1"/>
  <c r="AD5" i="1"/>
  <c r="AD7" i="1"/>
  <c r="AB5" i="2" l="1"/>
  <c r="AC3" i="2"/>
  <c r="AA7" i="2"/>
  <c r="AA9" i="2"/>
  <c r="AA11" i="2"/>
  <c r="AA13" i="2" s="1"/>
  <c r="AA15" i="2" s="1"/>
  <c r="AD9" i="1"/>
  <c r="AD11" i="1" s="1"/>
  <c r="AD13" i="1" s="1"/>
  <c r="AF3" i="1"/>
  <c r="AE5" i="1"/>
  <c r="AE7" i="1"/>
  <c r="AC5" i="2" l="1"/>
  <c r="AD3" i="2"/>
  <c r="AB9" i="2"/>
  <c r="AB7" i="2"/>
  <c r="AB11" i="2"/>
  <c r="AB13" i="2" s="1"/>
  <c r="AB15" i="2" s="1"/>
  <c r="AE9" i="1"/>
  <c r="AE11" i="1" s="1"/>
  <c r="AE13" i="1" s="1"/>
  <c r="AF5" i="1"/>
  <c r="AG3" i="1"/>
  <c r="AF7" i="1"/>
  <c r="AE3" i="2" l="1"/>
  <c r="AD5" i="2"/>
  <c r="AC9" i="2"/>
  <c r="AC7" i="2"/>
  <c r="AC11" i="2"/>
  <c r="AC13" i="2" s="1"/>
  <c r="AC15" i="2" s="1"/>
  <c r="AF9" i="1"/>
  <c r="AF11" i="1" s="1"/>
  <c r="AF13" i="1" s="1"/>
  <c r="AG5" i="1"/>
  <c r="AG7" i="1"/>
  <c r="AD7" i="2" l="1"/>
  <c r="AD9" i="2"/>
  <c r="AF3" i="2"/>
  <c r="AE5" i="2"/>
  <c r="AG9" i="1"/>
  <c r="AG11" i="1" s="1"/>
  <c r="AG13" i="1" s="1"/>
  <c r="AD11" i="2" l="1"/>
  <c r="AD13" i="2" s="1"/>
  <c r="AD15" i="2" s="1"/>
  <c r="AE9" i="2"/>
  <c r="AE7" i="2"/>
  <c r="AE11" i="2" s="1"/>
  <c r="AE13" i="2" s="1"/>
  <c r="AE15" i="2" s="1"/>
  <c r="AG3" i="2"/>
  <c r="AG5" i="2" s="1"/>
  <c r="AF5" i="2"/>
  <c r="AF7" i="2" l="1"/>
  <c r="AF9" i="2"/>
  <c r="AF11" i="2" s="1"/>
  <c r="AF13" i="2" s="1"/>
  <c r="AF15" i="2" s="1"/>
  <c r="AG7" i="2"/>
  <c r="AG11" i="2" s="1"/>
  <c r="AG13" i="2" s="1"/>
  <c r="AG15" i="2" s="1"/>
  <c r="AG9" i="2"/>
</calcChain>
</file>

<file path=xl/sharedStrings.xml><?xml version="1.0" encoding="utf-8"?>
<sst xmlns="http://schemas.openxmlformats.org/spreadsheetml/2006/main" count="35" uniqueCount="22">
  <si>
    <t>Enter desired rent start level below</t>
  </si>
  <si>
    <t>Enter the Management Fee % (excluding VAT)</t>
  </si>
  <si>
    <t>Monthly Rents</t>
  </si>
  <si>
    <t>Is VAT Chargeable? (Y/N)</t>
  </si>
  <si>
    <t>Y</t>
  </si>
  <si>
    <t>Actual M.Fee % inc VAT</t>
  </si>
  <si>
    <t>Management Fee</t>
  </si>
  <si>
    <t>Enter the required MOE allowance</t>
  </si>
  <si>
    <t>MOE Allowance</t>
  </si>
  <si>
    <t>Enter your desired profit per month</t>
  </si>
  <si>
    <t>Cashflow B4 Mortgage Allowance</t>
  </si>
  <si>
    <t>Enter the Annual Interest Rate for Mortgage</t>
  </si>
  <si>
    <t>Enter the Loan to Value (LTV) for Mortgage</t>
  </si>
  <si>
    <t>Done up Value to Obtain Mortgage Above</t>
  </si>
  <si>
    <t>Enter Number of Rooms</t>
  </si>
  <si>
    <t>Weekly Rent Per Room</t>
  </si>
  <si>
    <t>Total Monthly Rent (All Rooms)</t>
  </si>
  <si>
    <t>Enter your desired profit per month per room</t>
  </si>
  <si>
    <t>Maximum Mortgage on Refinance for Rent Achievable</t>
  </si>
  <si>
    <r>
      <t xml:space="preserve">Reverse Cashflow Calculator for BTL
</t>
    </r>
    <r>
      <rPr>
        <i/>
        <sz val="10"/>
        <color theme="0"/>
        <rFont val="Calibri (Body)"/>
      </rPr>
      <t>CARTLANDWARD.CO.UK</t>
    </r>
  </si>
  <si>
    <r>
      <t xml:space="preserve">Reverse Cashflow Calculator for HMO
</t>
    </r>
    <r>
      <rPr>
        <i/>
        <sz val="10"/>
        <color theme="0"/>
        <rFont val="Calibri (Body)"/>
      </rPr>
      <t>CARTLANDWARD.CO.UK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</si>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</sst>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£&quot;* #,##0.00_);_(&quot;£&quot;* \(#,##0.00\);_(&quot;£&quot;* &quot;-&quot;??_);_(@_)"/>
    <numFmt numFmtId="164" formatCode="_(&quot;£&quot;* #,##0_);_(&quot;£&quot;* \(#,##0\);_(&quot;£&quot;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i/>
      <sz val="10"/>
      <color theme="0"/>
      <name val="Calibri (Body)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44" fontId="2" fillId="2" borderId="0" xfId="1" applyFont="1" applyFill="1"/>
    <xf numFmtId="44" fontId="2" fillId="0" borderId="0" xfId="1" applyFont="1"/>
    <xf numFmtId="0" fontId="0" fillId="0" borderId="0" xfId="0" applyAlignment="1">
      <alignment horizontal="center" wrapText="1"/>
    </xf>
    <xf numFmtId="0" fontId="0" fillId="0" borderId="2" xfId="0" applyBorder="1" applyAlignment="1">
      <alignment vertical="center" wrapText="1"/>
    </xf>
    <xf numFmtId="9" fontId="0" fillId="2" borderId="1" xfId="2" applyFont="1" applyFill="1" applyBorder="1" applyAlignment="1">
      <alignment horizontal="center" vertical="center"/>
    </xf>
    <xf numFmtId="9" fontId="0" fillId="3" borderId="1" xfId="2" applyFont="1" applyFill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vertical="center" wrapText="1"/>
    </xf>
    <xf numFmtId="44" fontId="0" fillId="2" borderId="1" xfId="1" applyFont="1" applyFill="1" applyBorder="1" applyAlignment="1">
      <alignment horizontal="center" vertical="center"/>
    </xf>
    <xf numFmtId="44" fontId="0" fillId="0" borderId="0" xfId="0" applyNumberFormat="1" applyAlignment="1">
      <alignment vertical="center"/>
    </xf>
    <xf numFmtId="0" fontId="2" fillId="0" borderId="0" xfId="0" applyFont="1" applyAlignment="1">
      <alignment wrapText="1"/>
    </xf>
    <xf numFmtId="1" fontId="0" fillId="2" borderId="1" xfId="1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0" borderId="0" xfId="0" applyNumberFormat="1"/>
    <xf numFmtId="44" fontId="2" fillId="4" borderId="0" xfId="1" applyFont="1" applyFill="1"/>
    <xf numFmtId="0" fontId="0" fillId="4" borderId="0" xfId="0" applyFill="1"/>
    <xf numFmtId="44" fontId="0" fillId="4" borderId="0" xfId="0" applyNumberFormat="1" applyFill="1"/>
    <xf numFmtId="44" fontId="0" fillId="4" borderId="0" xfId="0" applyNumberFormat="1" applyFill="1" applyAlignment="1">
      <alignment vertical="center"/>
    </xf>
    <xf numFmtId="164" fontId="0" fillId="4" borderId="0" xfId="0" applyNumberFormat="1" applyFill="1" applyAlignment="1">
      <alignment vertical="center"/>
    </xf>
    <xf numFmtId="164" fontId="0" fillId="4" borderId="0" xfId="0" applyNumberFormat="1" applyFill="1"/>
    <xf numFmtId="44" fontId="2" fillId="0" borderId="0" xfId="0" applyNumberFormat="1" applyFont="1" applyAlignment="1">
      <alignment vertical="center"/>
    </xf>
    <xf numFmtId="44" fontId="2" fillId="4" borderId="0" xfId="0" applyNumberFormat="1" applyFont="1" applyFill="1" applyAlignment="1">
      <alignment vertical="center"/>
    </xf>
    <xf numFmtId="0" fontId="3" fillId="5" borderId="0" xfId="0" applyFont="1" applyFill="1" applyAlignment="1">
      <alignment horizontal="center" vertical="center" wrapText="1"/>
    </xf>
    <xf numFmtId="10" fontId="0" fillId="2" borderId="1" xfId="2" applyNumberFormat="1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abSelected="1" workbookViewId="0">
      <pane xSplit="4" ySplit="2" topLeftCell="H3" activePane="bottomRight" state="frozen"/>
      <selection pane="topRight" activeCell="E1" sqref="E1"/>
      <selection pane="bottomLeft" activeCell="A3" sqref="A3"/>
      <selection pane="bottomRight" activeCell="O11" sqref="O11"/>
    </sheetView>
  </sheetViews>
  <sheetFormatPr baseColWidth="10" defaultColWidth="11" defaultRowHeight="16" x14ac:dyDescent="0.2"/>
  <cols>
    <col min="1" max="1" width="25.83203125" bestFit="1" customWidth="1"/>
    <col min="3" max="3" width="1.6640625" customWidth="1"/>
    <col min="4" max="4" width="19.5" customWidth="1"/>
    <col min="5" max="33" width="12.83203125" customWidth="1"/>
  </cols>
  <sheetData>
    <row r="1" spans="1:34" ht="69" customHeight="1" x14ac:dyDescent="0.2">
      <c r="A1" s="29" t="s">
        <v>19</v>
      </c>
      <c r="B1" s="29"/>
      <c r="E1" s="9" t="s">
        <v>0</v>
      </c>
    </row>
    <row r="2" spans="1:34" ht="10" customHeight="1" thickBot="1" x14ac:dyDescent="0.25"/>
    <row r="3" spans="1:34" ht="35" thickBot="1" x14ac:dyDescent="0.25">
      <c r="A3" s="10" t="s">
        <v>1</v>
      </c>
      <c r="B3" s="11">
        <v>0.1</v>
      </c>
      <c r="D3" s="3" t="s">
        <v>2</v>
      </c>
      <c r="E3" s="7">
        <v>500</v>
      </c>
      <c r="F3" s="21">
        <f t="shared" ref="F3:AG3" si="0">E3+25</f>
        <v>525</v>
      </c>
      <c r="G3" s="8">
        <f t="shared" si="0"/>
        <v>550</v>
      </c>
      <c r="H3" s="21">
        <f t="shared" si="0"/>
        <v>575</v>
      </c>
      <c r="I3" s="8">
        <f t="shared" si="0"/>
        <v>600</v>
      </c>
      <c r="J3" s="21">
        <f t="shared" si="0"/>
        <v>625</v>
      </c>
      <c r="K3" s="8">
        <f t="shared" si="0"/>
        <v>650</v>
      </c>
      <c r="L3" s="21">
        <f t="shared" si="0"/>
        <v>675</v>
      </c>
      <c r="M3" s="8">
        <f t="shared" si="0"/>
        <v>700</v>
      </c>
      <c r="N3" s="21">
        <f t="shared" si="0"/>
        <v>725</v>
      </c>
      <c r="O3" s="8">
        <f t="shared" si="0"/>
        <v>750</v>
      </c>
      <c r="P3" s="21">
        <f t="shared" si="0"/>
        <v>775</v>
      </c>
      <c r="Q3" s="8">
        <f t="shared" si="0"/>
        <v>800</v>
      </c>
      <c r="R3" s="21">
        <f t="shared" si="0"/>
        <v>825</v>
      </c>
      <c r="S3" s="8">
        <f t="shared" si="0"/>
        <v>850</v>
      </c>
      <c r="T3" s="21">
        <f t="shared" si="0"/>
        <v>875</v>
      </c>
      <c r="U3" s="8">
        <f t="shared" si="0"/>
        <v>900</v>
      </c>
      <c r="V3" s="21">
        <f t="shared" si="0"/>
        <v>925</v>
      </c>
      <c r="W3" s="8">
        <f t="shared" si="0"/>
        <v>950</v>
      </c>
      <c r="X3" s="21">
        <f t="shared" si="0"/>
        <v>975</v>
      </c>
      <c r="Y3" s="8">
        <f t="shared" si="0"/>
        <v>1000</v>
      </c>
      <c r="Z3" s="21">
        <f t="shared" si="0"/>
        <v>1025</v>
      </c>
      <c r="AA3" s="8">
        <f t="shared" si="0"/>
        <v>1050</v>
      </c>
      <c r="AB3" s="21">
        <f t="shared" si="0"/>
        <v>1075</v>
      </c>
      <c r="AC3" s="8">
        <f t="shared" si="0"/>
        <v>1100</v>
      </c>
      <c r="AD3" s="21">
        <f t="shared" si="0"/>
        <v>1125</v>
      </c>
      <c r="AE3" s="8">
        <f t="shared" si="0"/>
        <v>1150</v>
      </c>
      <c r="AF3" s="21">
        <f t="shared" si="0"/>
        <v>1175</v>
      </c>
      <c r="AG3" s="8">
        <f t="shared" si="0"/>
        <v>1200</v>
      </c>
    </row>
    <row r="4" spans="1:34" ht="17" thickBot="1" x14ac:dyDescent="0.25">
      <c r="A4" s="13" t="s">
        <v>3</v>
      </c>
      <c r="B4" s="11" t="s">
        <v>4</v>
      </c>
      <c r="D4" s="3"/>
      <c r="E4" s="8"/>
      <c r="F4" s="21"/>
      <c r="G4" s="8"/>
      <c r="H4" s="21"/>
      <c r="I4" s="8"/>
      <c r="J4" s="21"/>
      <c r="K4" s="8"/>
      <c r="L4" s="21"/>
      <c r="M4" s="8"/>
      <c r="N4" s="21"/>
      <c r="O4" s="8"/>
      <c r="P4" s="21"/>
      <c r="Q4" s="8"/>
      <c r="R4" s="21"/>
      <c r="S4" s="8"/>
      <c r="T4" s="21"/>
      <c r="U4" s="8"/>
      <c r="V4" s="21"/>
      <c r="W4" s="8"/>
      <c r="X4" s="21"/>
      <c r="Y4" s="8"/>
      <c r="Z4" s="21"/>
      <c r="AA4" s="8"/>
      <c r="AB4" s="21"/>
      <c r="AC4" s="8"/>
      <c r="AD4" s="21"/>
      <c r="AE4" s="8"/>
      <c r="AF4" s="21"/>
      <c r="AG4" s="8"/>
    </row>
    <row r="5" spans="1:34" ht="17" thickBot="1" x14ac:dyDescent="0.25">
      <c r="A5" s="13" t="s">
        <v>5</v>
      </c>
      <c r="B5" s="12">
        <f>IF(B4="Y",SUM(B3*1.2),B3)</f>
        <v>0.12</v>
      </c>
      <c r="D5" t="s">
        <v>6</v>
      </c>
      <c r="E5" s="6">
        <f t="shared" ref="E5:AG5" si="1">E3*$B$5*-1</f>
        <v>-60</v>
      </c>
      <c r="F5" s="23">
        <f t="shared" si="1"/>
        <v>-63</v>
      </c>
      <c r="G5" s="6">
        <f t="shared" si="1"/>
        <v>-66</v>
      </c>
      <c r="H5" s="23">
        <f t="shared" si="1"/>
        <v>-69</v>
      </c>
      <c r="I5" s="6">
        <f t="shared" si="1"/>
        <v>-72</v>
      </c>
      <c r="J5" s="23">
        <f t="shared" si="1"/>
        <v>-75</v>
      </c>
      <c r="K5" s="6">
        <f t="shared" si="1"/>
        <v>-78</v>
      </c>
      <c r="L5" s="23">
        <f t="shared" si="1"/>
        <v>-81</v>
      </c>
      <c r="M5" s="6">
        <f t="shared" si="1"/>
        <v>-84</v>
      </c>
      <c r="N5" s="23">
        <f t="shared" si="1"/>
        <v>-87</v>
      </c>
      <c r="O5" s="6">
        <f t="shared" si="1"/>
        <v>-90</v>
      </c>
      <c r="P5" s="23">
        <f t="shared" si="1"/>
        <v>-93</v>
      </c>
      <c r="Q5" s="6">
        <f t="shared" si="1"/>
        <v>-96</v>
      </c>
      <c r="R5" s="23">
        <f t="shared" si="1"/>
        <v>-99</v>
      </c>
      <c r="S5" s="6">
        <f t="shared" si="1"/>
        <v>-102</v>
      </c>
      <c r="T5" s="23">
        <f t="shared" si="1"/>
        <v>-105</v>
      </c>
      <c r="U5" s="6">
        <f t="shared" si="1"/>
        <v>-108</v>
      </c>
      <c r="V5" s="23">
        <f t="shared" si="1"/>
        <v>-111</v>
      </c>
      <c r="W5" s="6">
        <f t="shared" si="1"/>
        <v>-114</v>
      </c>
      <c r="X5" s="23">
        <f t="shared" si="1"/>
        <v>-117</v>
      </c>
      <c r="Y5" s="6">
        <f t="shared" si="1"/>
        <v>-120</v>
      </c>
      <c r="Z5" s="23">
        <f t="shared" si="1"/>
        <v>-123</v>
      </c>
      <c r="AA5" s="6">
        <f t="shared" si="1"/>
        <v>-126</v>
      </c>
      <c r="AB5" s="23">
        <f t="shared" si="1"/>
        <v>-129</v>
      </c>
      <c r="AC5" s="6">
        <f t="shared" si="1"/>
        <v>-132</v>
      </c>
      <c r="AD5" s="23">
        <f t="shared" si="1"/>
        <v>-135</v>
      </c>
      <c r="AE5" s="6">
        <f t="shared" si="1"/>
        <v>-138</v>
      </c>
      <c r="AF5" s="23">
        <f t="shared" si="1"/>
        <v>-141</v>
      </c>
      <c r="AG5" s="6">
        <f t="shared" si="1"/>
        <v>-144</v>
      </c>
    </row>
    <row r="6" spans="1:34" ht="10" customHeight="1" thickBot="1" x14ac:dyDescent="0.25">
      <c r="F6" s="22"/>
      <c r="H6" s="22"/>
      <c r="J6" s="22"/>
      <c r="L6" s="22"/>
      <c r="N6" s="22"/>
      <c r="P6" s="22"/>
      <c r="R6" s="22"/>
      <c r="T6" s="22"/>
      <c r="V6" s="22"/>
      <c r="X6" s="22"/>
      <c r="Z6" s="22"/>
      <c r="AB6" s="22"/>
      <c r="AD6" s="22"/>
      <c r="AF6" s="22"/>
    </row>
    <row r="7" spans="1:34" s="4" customFormat="1" ht="35" thickBot="1" x14ac:dyDescent="0.25">
      <c r="A7" s="14" t="s">
        <v>7</v>
      </c>
      <c r="B7" s="11">
        <v>0.1</v>
      </c>
      <c r="D7" s="4" t="s">
        <v>8</v>
      </c>
      <c r="E7" s="16">
        <f t="shared" ref="E7:AG7" si="2">E3*$B$7*-1</f>
        <v>-50</v>
      </c>
      <c r="F7" s="24">
        <f t="shared" si="2"/>
        <v>-52.5</v>
      </c>
      <c r="G7" s="16">
        <f t="shared" si="2"/>
        <v>-55</v>
      </c>
      <c r="H7" s="24">
        <f t="shared" si="2"/>
        <v>-57.5</v>
      </c>
      <c r="I7" s="16">
        <f t="shared" si="2"/>
        <v>-60</v>
      </c>
      <c r="J7" s="24">
        <f t="shared" si="2"/>
        <v>-62.5</v>
      </c>
      <c r="K7" s="16">
        <f t="shared" si="2"/>
        <v>-65</v>
      </c>
      <c r="L7" s="24">
        <f t="shared" si="2"/>
        <v>-67.5</v>
      </c>
      <c r="M7" s="16">
        <f t="shared" si="2"/>
        <v>-70</v>
      </c>
      <c r="N7" s="24">
        <f t="shared" si="2"/>
        <v>-72.5</v>
      </c>
      <c r="O7" s="16">
        <f t="shared" si="2"/>
        <v>-75</v>
      </c>
      <c r="P7" s="24">
        <f t="shared" si="2"/>
        <v>-77.5</v>
      </c>
      <c r="Q7" s="16">
        <f t="shared" si="2"/>
        <v>-80</v>
      </c>
      <c r="R7" s="24">
        <f t="shared" si="2"/>
        <v>-82.5</v>
      </c>
      <c r="S7" s="16">
        <f t="shared" si="2"/>
        <v>-85</v>
      </c>
      <c r="T7" s="24">
        <f t="shared" si="2"/>
        <v>-87.5</v>
      </c>
      <c r="U7" s="16">
        <f t="shared" si="2"/>
        <v>-90</v>
      </c>
      <c r="V7" s="24">
        <f t="shared" si="2"/>
        <v>-92.5</v>
      </c>
      <c r="W7" s="16">
        <f t="shared" si="2"/>
        <v>-95</v>
      </c>
      <c r="X7" s="24">
        <f t="shared" si="2"/>
        <v>-97.5</v>
      </c>
      <c r="Y7" s="16">
        <f t="shared" si="2"/>
        <v>-100</v>
      </c>
      <c r="Z7" s="24">
        <f t="shared" si="2"/>
        <v>-102.5</v>
      </c>
      <c r="AA7" s="16">
        <f t="shared" si="2"/>
        <v>-105</v>
      </c>
      <c r="AB7" s="24">
        <f t="shared" si="2"/>
        <v>-107.5</v>
      </c>
      <c r="AC7" s="16">
        <f t="shared" si="2"/>
        <v>-110</v>
      </c>
      <c r="AD7" s="24">
        <f t="shared" si="2"/>
        <v>-112.5</v>
      </c>
      <c r="AE7" s="16">
        <f t="shared" si="2"/>
        <v>-115</v>
      </c>
      <c r="AF7" s="24">
        <f t="shared" si="2"/>
        <v>-117.5</v>
      </c>
      <c r="AG7" s="16">
        <f t="shared" si="2"/>
        <v>-120</v>
      </c>
    </row>
    <row r="8" spans="1:34" ht="10" customHeight="1" thickBot="1" x14ac:dyDescent="0.25">
      <c r="F8" s="22"/>
      <c r="H8" s="22"/>
      <c r="J8" s="22"/>
      <c r="L8" s="22"/>
      <c r="N8" s="22"/>
      <c r="P8" s="22"/>
      <c r="R8" s="22"/>
      <c r="T8" s="22"/>
      <c r="V8" s="22"/>
      <c r="X8" s="22"/>
      <c r="Z8" s="22"/>
      <c r="AB8" s="22"/>
      <c r="AD8" s="22"/>
      <c r="AF8" s="22"/>
    </row>
    <row r="9" spans="1:34" s="4" customFormat="1" ht="35" thickBot="1" x14ac:dyDescent="0.25">
      <c r="A9" s="14" t="s">
        <v>9</v>
      </c>
      <c r="B9" s="15">
        <v>150</v>
      </c>
      <c r="D9" s="2" t="s">
        <v>10</v>
      </c>
      <c r="E9" s="16">
        <f>SUM(E3:E7)-$B$9</f>
        <v>240</v>
      </c>
      <c r="F9" s="24">
        <f t="shared" ref="F9:AG9" si="3">SUM(F3:F7)-$B$9</f>
        <v>259.5</v>
      </c>
      <c r="G9" s="16">
        <f t="shared" si="3"/>
        <v>279</v>
      </c>
      <c r="H9" s="24">
        <f t="shared" si="3"/>
        <v>298.5</v>
      </c>
      <c r="I9" s="16">
        <f t="shared" si="3"/>
        <v>318</v>
      </c>
      <c r="J9" s="24">
        <f t="shared" si="3"/>
        <v>337.5</v>
      </c>
      <c r="K9" s="16">
        <f t="shared" si="3"/>
        <v>357</v>
      </c>
      <c r="L9" s="24">
        <f t="shared" si="3"/>
        <v>376.5</v>
      </c>
      <c r="M9" s="16">
        <f t="shared" si="3"/>
        <v>396</v>
      </c>
      <c r="N9" s="24">
        <f t="shared" si="3"/>
        <v>415.5</v>
      </c>
      <c r="O9" s="16">
        <f t="shared" si="3"/>
        <v>435</v>
      </c>
      <c r="P9" s="24">
        <f t="shared" si="3"/>
        <v>454.5</v>
      </c>
      <c r="Q9" s="16">
        <f t="shared" si="3"/>
        <v>474</v>
      </c>
      <c r="R9" s="24">
        <f t="shared" si="3"/>
        <v>493.5</v>
      </c>
      <c r="S9" s="16">
        <f t="shared" si="3"/>
        <v>513</v>
      </c>
      <c r="T9" s="24">
        <f t="shared" si="3"/>
        <v>532.5</v>
      </c>
      <c r="U9" s="16">
        <f t="shared" si="3"/>
        <v>552</v>
      </c>
      <c r="V9" s="24">
        <f t="shared" si="3"/>
        <v>571.5</v>
      </c>
      <c r="W9" s="16">
        <f t="shared" si="3"/>
        <v>591</v>
      </c>
      <c r="X9" s="24">
        <f t="shared" si="3"/>
        <v>610.5</v>
      </c>
      <c r="Y9" s="16">
        <f t="shared" si="3"/>
        <v>630</v>
      </c>
      <c r="Z9" s="24">
        <f t="shared" si="3"/>
        <v>649.5</v>
      </c>
      <c r="AA9" s="16">
        <f t="shared" si="3"/>
        <v>669</v>
      </c>
      <c r="AB9" s="24">
        <f t="shared" si="3"/>
        <v>688.5</v>
      </c>
      <c r="AC9" s="16">
        <f t="shared" si="3"/>
        <v>708</v>
      </c>
      <c r="AD9" s="24">
        <f t="shared" si="3"/>
        <v>727.5</v>
      </c>
      <c r="AE9" s="16">
        <f t="shared" si="3"/>
        <v>747</v>
      </c>
      <c r="AF9" s="24">
        <f t="shared" si="3"/>
        <v>766.5</v>
      </c>
      <c r="AG9" s="16">
        <f t="shared" si="3"/>
        <v>786</v>
      </c>
    </row>
    <row r="10" spans="1:34" ht="9" customHeight="1" thickBot="1" x14ac:dyDescent="0.25">
      <c r="F10" s="22"/>
      <c r="H10" s="22"/>
      <c r="J10" s="22"/>
      <c r="L10" s="22"/>
      <c r="N10" s="22"/>
      <c r="P10" s="22"/>
      <c r="R10" s="22"/>
      <c r="T10" s="22"/>
      <c r="V10" s="22"/>
      <c r="X10" s="22"/>
      <c r="Z10" s="22"/>
      <c r="AB10" s="22"/>
      <c r="AD10" s="22"/>
      <c r="AF10" s="22"/>
    </row>
    <row r="11" spans="1:34" s="4" customFormat="1" ht="52" thickBot="1" x14ac:dyDescent="0.25">
      <c r="A11" s="14" t="s">
        <v>11</v>
      </c>
      <c r="B11" s="30">
        <v>7.0000000000000007E-2</v>
      </c>
      <c r="D11" s="2" t="s">
        <v>18</v>
      </c>
      <c r="E11" s="27">
        <f t="shared" ref="E11:AG11" si="4">(E9*12)/$B$11</f>
        <v>41142.857142857138</v>
      </c>
      <c r="F11" s="28">
        <f t="shared" si="4"/>
        <v>44485.714285714283</v>
      </c>
      <c r="G11" s="27">
        <f t="shared" si="4"/>
        <v>47828.571428571428</v>
      </c>
      <c r="H11" s="28">
        <f t="shared" si="4"/>
        <v>51171.428571428565</v>
      </c>
      <c r="I11" s="27">
        <f t="shared" si="4"/>
        <v>54514.28571428571</v>
      </c>
      <c r="J11" s="28">
        <f t="shared" si="4"/>
        <v>57857.142857142855</v>
      </c>
      <c r="K11" s="27">
        <f t="shared" si="4"/>
        <v>61199.999999999993</v>
      </c>
      <c r="L11" s="28">
        <f t="shared" si="4"/>
        <v>64542.857142857138</v>
      </c>
      <c r="M11" s="27">
        <f t="shared" si="4"/>
        <v>67885.714285714275</v>
      </c>
      <c r="N11" s="28">
        <f t="shared" si="4"/>
        <v>71228.57142857142</v>
      </c>
      <c r="O11" s="27">
        <f t="shared" si="4"/>
        <v>74571.428571428565</v>
      </c>
      <c r="P11" s="28">
        <f t="shared" si="4"/>
        <v>77914.28571428571</v>
      </c>
      <c r="Q11" s="27">
        <f t="shared" si="4"/>
        <v>81257.142857142855</v>
      </c>
      <c r="R11" s="28">
        <f t="shared" si="4"/>
        <v>84599.999999999985</v>
      </c>
      <c r="S11" s="27">
        <f t="shared" si="4"/>
        <v>87942.85714285713</v>
      </c>
      <c r="T11" s="28">
        <f t="shared" si="4"/>
        <v>91285.714285714275</v>
      </c>
      <c r="U11" s="27">
        <f t="shared" si="4"/>
        <v>94628.57142857142</v>
      </c>
      <c r="V11" s="28">
        <f t="shared" si="4"/>
        <v>97971.428571428565</v>
      </c>
      <c r="W11" s="27">
        <f t="shared" si="4"/>
        <v>101314.28571428571</v>
      </c>
      <c r="X11" s="28">
        <f t="shared" si="4"/>
        <v>104657.14285714284</v>
      </c>
      <c r="Y11" s="27">
        <f t="shared" si="4"/>
        <v>107999.99999999999</v>
      </c>
      <c r="Z11" s="28">
        <f t="shared" si="4"/>
        <v>111342.85714285713</v>
      </c>
      <c r="AA11" s="27">
        <f t="shared" si="4"/>
        <v>114685.71428571428</v>
      </c>
      <c r="AB11" s="28">
        <f t="shared" si="4"/>
        <v>118028.57142857142</v>
      </c>
      <c r="AC11" s="27">
        <f t="shared" si="4"/>
        <v>121371.42857142857</v>
      </c>
      <c r="AD11" s="28">
        <f t="shared" si="4"/>
        <v>124714.2857142857</v>
      </c>
      <c r="AE11" s="27">
        <f t="shared" si="4"/>
        <v>128057.14285714284</v>
      </c>
      <c r="AF11" s="28">
        <f t="shared" si="4"/>
        <v>131400</v>
      </c>
      <c r="AG11" s="27">
        <f t="shared" si="4"/>
        <v>134742.85714285713</v>
      </c>
    </row>
    <row r="12" spans="1:34" ht="10" customHeight="1" thickBot="1" x14ac:dyDescent="0.25">
      <c r="F12" s="22"/>
      <c r="H12" s="22"/>
      <c r="J12" s="22"/>
      <c r="L12" s="22"/>
      <c r="N12" s="22"/>
      <c r="P12" s="22"/>
      <c r="R12" s="22"/>
      <c r="T12" s="22"/>
      <c r="V12" s="22"/>
      <c r="X12" s="22"/>
      <c r="Z12" s="22"/>
      <c r="AB12" s="22"/>
      <c r="AD12" s="22"/>
      <c r="AF12" s="22"/>
    </row>
    <row r="13" spans="1:34" ht="52" thickBot="1" x14ac:dyDescent="0.25">
      <c r="A13" s="14" t="s">
        <v>12</v>
      </c>
      <c r="B13" s="11">
        <v>0.75</v>
      </c>
      <c r="D13" s="2" t="s">
        <v>13</v>
      </c>
      <c r="E13" s="27">
        <f>E11/$B$13</f>
        <v>54857.142857142848</v>
      </c>
      <c r="F13" s="28">
        <f t="shared" ref="F13:AG13" si="5">F11/$B$13</f>
        <v>59314.28571428571</v>
      </c>
      <c r="G13" s="27">
        <f t="shared" si="5"/>
        <v>63771.428571428572</v>
      </c>
      <c r="H13" s="28">
        <f t="shared" si="5"/>
        <v>68228.57142857142</v>
      </c>
      <c r="I13" s="27">
        <f t="shared" si="5"/>
        <v>72685.714285714275</v>
      </c>
      <c r="J13" s="28">
        <f t="shared" si="5"/>
        <v>77142.857142857145</v>
      </c>
      <c r="K13" s="27">
        <f t="shared" si="5"/>
        <v>81599.999999999985</v>
      </c>
      <c r="L13" s="28">
        <f t="shared" si="5"/>
        <v>86057.142857142855</v>
      </c>
      <c r="M13" s="27">
        <f t="shared" si="5"/>
        <v>90514.285714285696</v>
      </c>
      <c r="N13" s="28">
        <f t="shared" si="5"/>
        <v>94971.428571428565</v>
      </c>
      <c r="O13" s="27">
        <f t="shared" si="5"/>
        <v>99428.57142857142</v>
      </c>
      <c r="P13" s="28">
        <f t="shared" si="5"/>
        <v>103885.71428571428</v>
      </c>
      <c r="Q13" s="27">
        <f t="shared" si="5"/>
        <v>108342.85714285714</v>
      </c>
      <c r="R13" s="28">
        <f t="shared" si="5"/>
        <v>112799.99999999999</v>
      </c>
      <c r="S13" s="27">
        <f t="shared" si="5"/>
        <v>117257.14285714284</v>
      </c>
      <c r="T13" s="28">
        <f t="shared" si="5"/>
        <v>121714.2857142857</v>
      </c>
      <c r="U13" s="27">
        <f t="shared" si="5"/>
        <v>126171.42857142857</v>
      </c>
      <c r="V13" s="28">
        <f t="shared" si="5"/>
        <v>130628.57142857142</v>
      </c>
      <c r="W13" s="27">
        <f t="shared" si="5"/>
        <v>135085.71428571429</v>
      </c>
      <c r="X13" s="28">
        <f t="shared" si="5"/>
        <v>139542.85714285713</v>
      </c>
      <c r="Y13" s="27">
        <f t="shared" si="5"/>
        <v>143999.99999999997</v>
      </c>
      <c r="Z13" s="28">
        <f t="shared" si="5"/>
        <v>148457.14285714284</v>
      </c>
      <c r="AA13" s="27">
        <f t="shared" si="5"/>
        <v>152914.28571428571</v>
      </c>
      <c r="AB13" s="28">
        <f t="shared" si="5"/>
        <v>157371.42857142855</v>
      </c>
      <c r="AC13" s="27">
        <f t="shared" si="5"/>
        <v>161828.57142857142</v>
      </c>
      <c r="AD13" s="28">
        <f t="shared" si="5"/>
        <v>166285.71428571426</v>
      </c>
      <c r="AE13" s="27">
        <f t="shared" si="5"/>
        <v>170742.85714285713</v>
      </c>
      <c r="AF13" s="28">
        <f t="shared" si="5"/>
        <v>175200</v>
      </c>
      <c r="AG13" s="27">
        <f t="shared" si="5"/>
        <v>179657.14285714284</v>
      </c>
      <c r="AH13" s="16"/>
    </row>
    <row r="16" spans="1:34" x14ac:dyDescent="0.2">
      <c r="S16" t="s">
        <v>21</v>
      </c>
    </row>
    <row r="18" spans="1:2" x14ac:dyDescent="0.2">
      <c r="A18" s="4"/>
      <c r="B18" s="5"/>
    </row>
    <row r="20" spans="1:2" x14ac:dyDescent="0.2">
      <c r="A20" s="4"/>
      <c r="B20" s="5"/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22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Y1" sqref="Y1:Y1048576"/>
    </sheetView>
  </sheetViews>
  <sheetFormatPr baseColWidth="10" defaultColWidth="11" defaultRowHeight="16" x14ac:dyDescent="0.2"/>
  <cols>
    <col min="1" max="1" width="25.83203125" bestFit="1" customWidth="1"/>
    <col min="3" max="3" width="1.6640625" customWidth="1"/>
    <col min="4" max="4" width="19.5" customWidth="1"/>
    <col min="5" max="33" width="12.83203125" customWidth="1"/>
  </cols>
  <sheetData>
    <row r="1" spans="1:34" ht="69" customHeight="1" x14ac:dyDescent="0.2">
      <c r="A1" s="29" t="s">
        <v>20</v>
      </c>
      <c r="B1" s="29"/>
      <c r="E1" s="9" t="s">
        <v>0</v>
      </c>
      <c r="R1" s="6">
        <f>R3*4.3</f>
        <v>729.50000000000011</v>
      </c>
    </row>
    <row r="2" spans="1:34" ht="10" customHeight="1" thickBot="1" x14ac:dyDescent="0.25"/>
    <row r="3" spans="1:34" ht="38" customHeight="1" thickBot="1" x14ac:dyDescent="0.25">
      <c r="A3" s="14" t="s">
        <v>14</v>
      </c>
      <c r="B3" s="18">
        <v>4</v>
      </c>
      <c r="D3" s="17" t="s">
        <v>15</v>
      </c>
      <c r="E3" s="7">
        <f>450/4.3</f>
        <v>104.65116279069768</v>
      </c>
      <c r="F3" s="21">
        <f t="shared" ref="F3:W3" si="0">E3+5</f>
        <v>109.65116279069768</v>
      </c>
      <c r="G3" s="8">
        <f t="shared" si="0"/>
        <v>114.65116279069768</v>
      </c>
      <c r="H3" s="21">
        <f t="shared" si="0"/>
        <v>119.65116279069768</v>
      </c>
      <c r="I3" s="8">
        <f t="shared" si="0"/>
        <v>124.65116279069768</v>
      </c>
      <c r="J3" s="21">
        <f t="shared" si="0"/>
        <v>129.6511627906977</v>
      </c>
      <c r="K3" s="8">
        <f t="shared" si="0"/>
        <v>134.6511627906977</v>
      </c>
      <c r="L3" s="21">
        <f t="shared" si="0"/>
        <v>139.6511627906977</v>
      </c>
      <c r="M3" s="8">
        <f t="shared" si="0"/>
        <v>144.6511627906977</v>
      </c>
      <c r="N3" s="21">
        <f t="shared" si="0"/>
        <v>149.6511627906977</v>
      </c>
      <c r="O3" s="8">
        <f t="shared" si="0"/>
        <v>154.6511627906977</v>
      </c>
      <c r="P3" s="21">
        <f t="shared" si="0"/>
        <v>159.6511627906977</v>
      </c>
      <c r="Q3" s="8">
        <f t="shared" si="0"/>
        <v>164.6511627906977</v>
      </c>
      <c r="R3" s="21">
        <f t="shared" si="0"/>
        <v>169.6511627906977</v>
      </c>
      <c r="S3" s="8">
        <f t="shared" si="0"/>
        <v>174.6511627906977</v>
      </c>
      <c r="T3" s="21">
        <f t="shared" si="0"/>
        <v>179.6511627906977</v>
      </c>
      <c r="U3" s="8">
        <f t="shared" si="0"/>
        <v>184.6511627906977</v>
      </c>
      <c r="V3" s="21">
        <f t="shared" si="0"/>
        <v>189.6511627906977</v>
      </c>
      <c r="W3" s="8">
        <f t="shared" si="0"/>
        <v>194.6511627906977</v>
      </c>
      <c r="X3" s="21">
        <f t="shared" ref="X3:AG3" si="1">W3+5</f>
        <v>199.6511627906977</v>
      </c>
      <c r="Y3" s="8">
        <f t="shared" si="1"/>
        <v>204.6511627906977</v>
      </c>
      <c r="Z3" s="21">
        <f t="shared" si="1"/>
        <v>209.6511627906977</v>
      </c>
      <c r="AA3" s="8">
        <f t="shared" si="1"/>
        <v>214.6511627906977</v>
      </c>
      <c r="AB3" s="21">
        <f t="shared" si="1"/>
        <v>219.6511627906977</v>
      </c>
      <c r="AC3" s="8">
        <f t="shared" si="1"/>
        <v>224.6511627906977</v>
      </c>
      <c r="AD3" s="21">
        <f t="shared" si="1"/>
        <v>229.6511627906977</v>
      </c>
      <c r="AE3" s="8">
        <f t="shared" si="1"/>
        <v>234.6511627906977</v>
      </c>
      <c r="AF3" s="21">
        <f t="shared" si="1"/>
        <v>239.6511627906977</v>
      </c>
      <c r="AG3" s="8">
        <f t="shared" si="1"/>
        <v>244.6511627906977</v>
      </c>
    </row>
    <row r="4" spans="1:34" ht="10" customHeight="1" thickBot="1" x14ac:dyDescent="0.25">
      <c r="A4" s="1"/>
      <c r="E4" s="9"/>
      <c r="F4" s="22"/>
      <c r="H4" s="22"/>
      <c r="J4" s="22"/>
      <c r="L4" s="22"/>
      <c r="N4" s="22"/>
      <c r="P4" s="22"/>
      <c r="R4" s="22"/>
      <c r="T4" s="22"/>
      <c r="V4" s="22"/>
      <c r="X4" s="22"/>
      <c r="Z4" s="22"/>
      <c r="AB4" s="22"/>
      <c r="AD4" s="22"/>
      <c r="AF4" s="22"/>
    </row>
    <row r="5" spans="1:34" ht="35" thickBot="1" x14ac:dyDescent="0.25">
      <c r="A5" s="10" t="s">
        <v>1</v>
      </c>
      <c r="B5" s="11">
        <v>0.12</v>
      </c>
      <c r="D5" s="17" t="s">
        <v>16</v>
      </c>
      <c r="E5" s="8">
        <f>E3*$B$3*4.3</f>
        <v>1800</v>
      </c>
      <c r="F5" s="21">
        <f>F3*$B$3*4.3</f>
        <v>1886</v>
      </c>
      <c r="G5" s="8">
        <f t="shared" ref="G5:AG5" si="2">G3*$B$3*4.3</f>
        <v>1972</v>
      </c>
      <c r="H5" s="21">
        <f t="shared" si="2"/>
        <v>2058</v>
      </c>
      <c r="I5" s="8">
        <f t="shared" si="2"/>
        <v>2144</v>
      </c>
      <c r="J5" s="21">
        <f t="shared" si="2"/>
        <v>2230.0000000000005</v>
      </c>
      <c r="K5" s="8">
        <f t="shared" si="2"/>
        <v>2316.0000000000005</v>
      </c>
      <c r="L5" s="21">
        <f t="shared" si="2"/>
        <v>2402.0000000000005</v>
      </c>
      <c r="M5" s="8">
        <f t="shared" si="2"/>
        <v>2488.0000000000005</v>
      </c>
      <c r="N5" s="21">
        <f t="shared" si="2"/>
        <v>2574.0000000000005</v>
      </c>
      <c r="O5" s="8">
        <f t="shared" si="2"/>
        <v>2660.0000000000005</v>
      </c>
      <c r="P5" s="21">
        <f t="shared" si="2"/>
        <v>2746.0000000000005</v>
      </c>
      <c r="Q5" s="8">
        <f t="shared" si="2"/>
        <v>2832.0000000000005</v>
      </c>
      <c r="R5" s="21">
        <f t="shared" si="2"/>
        <v>2918.0000000000005</v>
      </c>
      <c r="S5" s="8">
        <f t="shared" si="2"/>
        <v>3004.0000000000005</v>
      </c>
      <c r="T5" s="21">
        <f t="shared" si="2"/>
        <v>3090.0000000000005</v>
      </c>
      <c r="U5" s="8">
        <f t="shared" si="2"/>
        <v>3176.0000000000005</v>
      </c>
      <c r="V5" s="21">
        <f t="shared" si="2"/>
        <v>3262.0000000000005</v>
      </c>
      <c r="W5" s="8">
        <f t="shared" si="2"/>
        <v>3348.0000000000005</v>
      </c>
      <c r="X5" s="21">
        <f t="shared" si="2"/>
        <v>3434.0000000000005</v>
      </c>
      <c r="Y5" s="8">
        <f t="shared" si="2"/>
        <v>3520.0000000000005</v>
      </c>
      <c r="Z5" s="21">
        <f t="shared" si="2"/>
        <v>3606.0000000000005</v>
      </c>
      <c r="AA5" s="8">
        <f t="shared" si="2"/>
        <v>3692.0000000000005</v>
      </c>
      <c r="AB5" s="21">
        <f t="shared" si="2"/>
        <v>3778.0000000000005</v>
      </c>
      <c r="AC5" s="8">
        <f t="shared" si="2"/>
        <v>3864</v>
      </c>
      <c r="AD5" s="21">
        <f t="shared" si="2"/>
        <v>3950</v>
      </c>
      <c r="AE5" s="8">
        <f t="shared" si="2"/>
        <v>4036</v>
      </c>
      <c r="AF5" s="21">
        <f t="shared" si="2"/>
        <v>4122</v>
      </c>
      <c r="AG5" s="8">
        <f t="shared" si="2"/>
        <v>4208</v>
      </c>
    </row>
    <row r="6" spans="1:34" ht="17" thickBot="1" x14ac:dyDescent="0.25">
      <c r="A6" s="13" t="s">
        <v>3</v>
      </c>
      <c r="B6" s="11" t="s">
        <v>4</v>
      </c>
      <c r="D6" s="3"/>
      <c r="E6" s="8"/>
      <c r="F6" s="21"/>
      <c r="G6" s="8"/>
      <c r="H6" s="21"/>
      <c r="I6" s="8"/>
      <c r="J6" s="21"/>
      <c r="K6" s="8"/>
      <c r="L6" s="21"/>
      <c r="M6" s="8"/>
      <c r="N6" s="21"/>
      <c r="O6" s="8"/>
      <c r="P6" s="21"/>
      <c r="Q6" s="8"/>
      <c r="R6" s="21"/>
      <c r="S6" s="8"/>
      <c r="T6" s="21"/>
      <c r="U6" s="8"/>
      <c r="V6" s="21"/>
      <c r="W6" s="8"/>
      <c r="X6" s="21"/>
      <c r="Y6" s="8"/>
      <c r="Z6" s="21"/>
      <c r="AA6" s="8"/>
      <c r="AB6" s="21"/>
      <c r="AC6" s="8"/>
      <c r="AD6" s="21"/>
      <c r="AE6" s="8"/>
      <c r="AF6" s="21"/>
      <c r="AG6" s="8"/>
    </row>
    <row r="7" spans="1:34" ht="17" thickBot="1" x14ac:dyDescent="0.25">
      <c r="A7" s="13" t="s">
        <v>5</v>
      </c>
      <c r="B7" s="12">
        <f>IF(B6="Y",SUM(B5*1.2),B5)</f>
        <v>0.14399999999999999</v>
      </c>
      <c r="D7" t="s">
        <v>6</v>
      </c>
      <c r="E7" s="6">
        <f t="shared" ref="E7:AG7" si="3">E5*$B$7*-1</f>
        <v>-259.2</v>
      </c>
      <c r="F7" s="23">
        <f t="shared" si="3"/>
        <v>-271.584</v>
      </c>
      <c r="G7" s="6">
        <f t="shared" si="3"/>
        <v>-283.96799999999996</v>
      </c>
      <c r="H7" s="23">
        <f t="shared" si="3"/>
        <v>-296.35199999999998</v>
      </c>
      <c r="I7" s="6">
        <f t="shared" si="3"/>
        <v>-308.73599999999999</v>
      </c>
      <c r="J7" s="23">
        <f t="shared" si="3"/>
        <v>-321.12000000000006</v>
      </c>
      <c r="K7" s="6">
        <f t="shared" si="3"/>
        <v>-333.50400000000002</v>
      </c>
      <c r="L7" s="23">
        <f t="shared" si="3"/>
        <v>-345.88800000000003</v>
      </c>
      <c r="M7" s="6">
        <f t="shared" si="3"/>
        <v>-358.27200000000005</v>
      </c>
      <c r="N7" s="23">
        <f t="shared" si="3"/>
        <v>-370.65600000000006</v>
      </c>
      <c r="O7" s="6">
        <f t="shared" si="3"/>
        <v>-383.04</v>
      </c>
      <c r="P7" s="23">
        <f t="shared" si="3"/>
        <v>-395.42400000000004</v>
      </c>
      <c r="Q7" s="6">
        <f t="shared" si="3"/>
        <v>-407.80800000000005</v>
      </c>
      <c r="R7" s="23">
        <f t="shared" si="3"/>
        <v>-420.19200000000001</v>
      </c>
      <c r="S7" s="6">
        <f t="shared" si="3"/>
        <v>-432.57600000000002</v>
      </c>
      <c r="T7" s="23">
        <f t="shared" si="3"/>
        <v>-444.96000000000004</v>
      </c>
      <c r="U7" s="6">
        <f t="shared" si="3"/>
        <v>-457.34400000000005</v>
      </c>
      <c r="V7" s="23">
        <f t="shared" si="3"/>
        <v>-469.72800000000001</v>
      </c>
      <c r="W7" s="6">
        <f t="shared" si="3"/>
        <v>-482.11200000000002</v>
      </c>
      <c r="X7" s="23">
        <f t="shared" si="3"/>
        <v>-494.49600000000004</v>
      </c>
      <c r="Y7" s="6">
        <f t="shared" si="3"/>
        <v>-506.88000000000005</v>
      </c>
      <c r="Z7" s="23">
        <f t="shared" si="3"/>
        <v>-519.26400000000001</v>
      </c>
      <c r="AA7" s="6">
        <f t="shared" si="3"/>
        <v>-531.64800000000002</v>
      </c>
      <c r="AB7" s="23">
        <f t="shared" si="3"/>
        <v>-544.03200000000004</v>
      </c>
      <c r="AC7" s="6">
        <f t="shared" si="3"/>
        <v>-556.41599999999994</v>
      </c>
      <c r="AD7" s="23">
        <f t="shared" si="3"/>
        <v>-568.79999999999995</v>
      </c>
      <c r="AE7" s="6">
        <f t="shared" si="3"/>
        <v>-581.18399999999997</v>
      </c>
      <c r="AF7" s="23">
        <f t="shared" si="3"/>
        <v>-593.56799999999998</v>
      </c>
      <c r="AG7" s="6">
        <f t="shared" si="3"/>
        <v>-605.952</v>
      </c>
    </row>
    <row r="8" spans="1:34" ht="10" customHeight="1" thickBot="1" x14ac:dyDescent="0.25">
      <c r="F8" s="22"/>
      <c r="H8" s="22"/>
      <c r="J8" s="22"/>
      <c r="L8" s="22"/>
      <c r="N8" s="22"/>
      <c r="P8" s="22"/>
      <c r="R8" s="22"/>
      <c r="T8" s="22"/>
      <c r="V8" s="22"/>
      <c r="X8" s="22"/>
      <c r="Z8" s="22"/>
      <c r="AB8" s="22"/>
      <c r="AD8" s="22"/>
      <c r="AF8" s="22"/>
    </row>
    <row r="9" spans="1:34" s="4" customFormat="1" ht="35" thickBot="1" x14ac:dyDescent="0.25">
      <c r="A9" s="14" t="s">
        <v>7</v>
      </c>
      <c r="B9" s="11">
        <v>0.26</v>
      </c>
      <c r="D9" s="4" t="s">
        <v>8</v>
      </c>
      <c r="E9" s="16">
        <f t="shared" ref="E9:AG9" si="4">E5*$B$9*-1</f>
        <v>-468</v>
      </c>
      <c r="F9" s="24">
        <f t="shared" si="4"/>
        <v>-490.36</v>
      </c>
      <c r="G9" s="16">
        <f t="shared" si="4"/>
        <v>-512.72</v>
      </c>
      <c r="H9" s="24">
        <f t="shared" si="4"/>
        <v>-535.08000000000004</v>
      </c>
      <c r="I9" s="16">
        <f t="shared" si="4"/>
        <v>-557.44000000000005</v>
      </c>
      <c r="J9" s="24">
        <f t="shared" si="4"/>
        <v>-579.80000000000018</v>
      </c>
      <c r="K9" s="16">
        <f t="shared" si="4"/>
        <v>-602.1600000000002</v>
      </c>
      <c r="L9" s="24">
        <f t="shared" si="4"/>
        <v>-624.5200000000001</v>
      </c>
      <c r="M9" s="16">
        <f t="shared" si="4"/>
        <v>-646.88000000000011</v>
      </c>
      <c r="N9" s="24">
        <f t="shared" si="4"/>
        <v>-669.24000000000012</v>
      </c>
      <c r="O9" s="16">
        <f t="shared" si="4"/>
        <v>-691.60000000000014</v>
      </c>
      <c r="P9" s="24">
        <f t="shared" si="4"/>
        <v>-713.96000000000015</v>
      </c>
      <c r="Q9" s="16">
        <f t="shared" si="4"/>
        <v>-736.32000000000016</v>
      </c>
      <c r="R9" s="24">
        <f t="shared" si="4"/>
        <v>-758.68000000000018</v>
      </c>
      <c r="S9" s="16">
        <f t="shared" si="4"/>
        <v>-781.04000000000019</v>
      </c>
      <c r="T9" s="24">
        <f t="shared" si="4"/>
        <v>-803.40000000000009</v>
      </c>
      <c r="U9" s="16">
        <f t="shared" si="4"/>
        <v>-825.7600000000001</v>
      </c>
      <c r="V9" s="24">
        <f t="shared" si="4"/>
        <v>-848.12000000000012</v>
      </c>
      <c r="W9" s="16">
        <f t="shared" si="4"/>
        <v>-870.48000000000013</v>
      </c>
      <c r="X9" s="24">
        <f t="shared" si="4"/>
        <v>-892.84000000000015</v>
      </c>
      <c r="Y9" s="16">
        <f t="shared" si="4"/>
        <v>-915.20000000000016</v>
      </c>
      <c r="Z9" s="24">
        <f t="shared" si="4"/>
        <v>-937.56000000000017</v>
      </c>
      <c r="AA9" s="16">
        <f t="shared" si="4"/>
        <v>-959.92000000000019</v>
      </c>
      <c r="AB9" s="24">
        <f t="shared" si="4"/>
        <v>-982.2800000000002</v>
      </c>
      <c r="AC9" s="16">
        <f t="shared" si="4"/>
        <v>-1004.64</v>
      </c>
      <c r="AD9" s="24">
        <f t="shared" si="4"/>
        <v>-1027</v>
      </c>
      <c r="AE9" s="16">
        <f t="shared" si="4"/>
        <v>-1049.3600000000001</v>
      </c>
      <c r="AF9" s="24">
        <f t="shared" si="4"/>
        <v>-1071.72</v>
      </c>
      <c r="AG9" s="16">
        <f t="shared" si="4"/>
        <v>-1094.08</v>
      </c>
    </row>
    <row r="10" spans="1:34" ht="10" customHeight="1" thickBot="1" x14ac:dyDescent="0.25">
      <c r="F10" s="22"/>
      <c r="H10" s="22"/>
      <c r="J10" s="22"/>
      <c r="L10" s="22"/>
      <c r="N10" s="22"/>
      <c r="P10" s="22"/>
      <c r="R10" s="22"/>
      <c r="T10" s="22"/>
      <c r="V10" s="22"/>
      <c r="X10" s="22"/>
      <c r="Z10" s="22"/>
      <c r="AB10" s="22"/>
      <c r="AD10" s="22"/>
      <c r="AF10" s="22"/>
    </row>
    <row r="11" spans="1:34" s="4" customFormat="1" ht="35" thickBot="1" x14ac:dyDescent="0.25">
      <c r="A11" s="14" t="s">
        <v>17</v>
      </c>
      <c r="B11" s="15">
        <v>100</v>
      </c>
      <c r="D11" s="2" t="s">
        <v>10</v>
      </c>
      <c r="E11" s="16">
        <f>SUM(E5:E9)-($B$11*$B$3)</f>
        <v>672.8</v>
      </c>
      <c r="F11" s="24">
        <f t="shared" ref="F11:AG11" si="5">SUM(F5:F9)-($B$11*$B$3)</f>
        <v>724.05600000000004</v>
      </c>
      <c r="G11" s="16">
        <f t="shared" si="5"/>
        <v>775.31200000000013</v>
      </c>
      <c r="H11" s="24">
        <f t="shared" si="5"/>
        <v>826.56800000000021</v>
      </c>
      <c r="I11" s="16">
        <f t="shared" si="5"/>
        <v>877.82400000000007</v>
      </c>
      <c r="J11" s="24">
        <f t="shared" si="5"/>
        <v>929.08000000000015</v>
      </c>
      <c r="K11" s="16">
        <f t="shared" si="5"/>
        <v>980.33600000000024</v>
      </c>
      <c r="L11" s="24">
        <f t="shared" si="5"/>
        <v>1031.5920000000006</v>
      </c>
      <c r="M11" s="16">
        <f t="shared" si="5"/>
        <v>1082.8480000000004</v>
      </c>
      <c r="N11" s="24">
        <f t="shared" si="5"/>
        <v>1134.1040000000003</v>
      </c>
      <c r="O11" s="16">
        <f t="shared" si="5"/>
        <v>1185.3600000000004</v>
      </c>
      <c r="P11" s="24">
        <f t="shared" si="5"/>
        <v>1236.6160000000004</v>
      </c>
      <c r="Q11" s="16">
        <f t="shared" si="5"/>
        <v>1287.8720000000003</v>
      </c>
      <c r="R11" s="24">
        <f t="shared" si="5"/>
        <v>1339.1280000000002</v>
      </c>
      <c r="S11" s="16">
        <f t="shared" si="5"/>
        <v>1390.3840000000002</v>
      </c>
      <c r="T11" s="24">
        <f t="shared" si="5"/>
        <v>1441.6400000000003</v>
      </c>
      <c r="U11" s="16">
        <f t="shared" si="5"/>
        <v>1492.8960000000002</v>
      </c>
      <c r="V11" s="24">
        <f t="shared" si="5"/>
        <v>1544.1520000000003</v>
      </c>
      <c r="W11" s="16">
        <f t="shared" si="5"/>
        <v>1595.4080000000004</v>
      </c>
      <c r="X11" s="24">
        <f t="shared" si="5"/>
        <v>1646.6640000000002</v>
      </c>
      <c r="Y11" s="16">
        <f t="shared" si="5"/>
        <v>1697.92</v>
      </c>
      <c r="Z11" s="24">
        <f t="shared" si="5"/>
        <v>1749.1760000000004</v>
      </c>
      <c r="AA11" s="16">
        <f t="shared" si="5"/>
        <v>1800.4320000000002</v>
      </c>
      <c r="AB11" s="24">
        <f t="shared" si="5"/>
        <v>1851.6880000000001</v>
      </c>
      <c r="AC11" s="16">
        <f t="shared" si="5"/>
        <v>1902.944</v>
      </c>
      <c r="AD11" s="24">
        <f t="shared" si="5"/>
        <v>1954.1999999999998</v>
      </c>
      <c r="AE11" s="16">
        <f t="shared" si="5"/>
        <v>2005.4559999999997</v>
      </c>
      <c r="AF11" s="24">
        <f t="shared" si="5"/>
        <v>2056.7119999999995</v>
      </c>
      <c r="AG11" s="16">
        <f t="shared" si="5"/>
        <v>2107.9679999999998</v>
      </c>
    </row>
    <row r="12" spans="1:34" ht="9" customHeight="1" thickBot="1" x14ac:dyDescent="0.25">
      <c r="F12" s="22"/>
      <c r="H12" s="22"/>
      <c r="J12" s="22"/>
      <c r="L12" s="22"/>
      <c r="N12" s="22"/>
      <c r="P12" s="22"/>
      <c r="R12" s="22"/>
      <c r="T12" s="22"/>
      <c r="V12" s="22"/>
      <c r="X12" s="22"/>
      <c r="Z12" s="22"/>
      <c r="AB12" s="22"/>
      <c r="AD12" s="22"/>
      <c r="AF12" s="22"/>
    </row>
    <row r="13" spans="1:34" s="4" customFormat="1" ht="52" thickBot="1" x14ac:dyDescent="0.25">
      <c r="A13" s="14" t="s">
        <v>11</v>
      </c>
      <c r="B13" s="11">
        <v>7.0000000000000007E-2</v>
      </c>
      <c r="D13" s="2" t="s">
        <v>18</v>
      </c>
      <c r="E13" s="19">
        <f t="shared" ref="E13:AG13" si="6">(E11*12)/$B$13</f>
        <v>115337.14285714284</v>
      </c>
      <c r="F13" s="25">
        <f t="shared" si="6"/>
        <v>124123.88571428572</v>
      </c>
      <c r="G13" s="19">
        <f t="shared" si="6"/>
        <v>132910.62857142859</v>
      </c>
      <c r="H13" s="25">
        <f t="shared" si="6"/>
        <v>141697.37142857144</v>
      </c>
      <c r="I13" s="19">
        <f t="shared" si="6"/>
        <v>150484.11428571428</v>
      </c>
      <c r="J13" s="25">
        <f t="shared" si="6"/>
        <v>159270.85714285716</v>
      </c>
      <c r="K13" s="19">
        <f t="shared" si="6"/>
        <v>168057.60000000003</v>
      </c>
      <c r="L13" s="25">
        <f t="shared" si="6"/>
        <v>176844.34285714294</v>
      </c>
      <c r="M13" s="19">
        <f t="shared" si="6"/>
        <v>185631.08571428576</v>
      </c>
      <c r="N13" s="25">
        <f t="shared" si="6"/>
        <v>194417.8285714286</v>
      </c>
      <c r="O13" s="19">
        <f t="shared" si="6"/>
        <v>203204.57142857145</v>
      </c>
      <c r="P13" s="25">
        <f t="shared" si="6"/>
        <v>211991.31428571435</v>
      </c>
      <c r="Q13" s="19">
        <f t="shared" si="6"/>
        <v>220778.05714285717</v>
      </c>
      <c r="R13" s="25">
        <f t="shared" si="6"/>
        <v>229564.80000000002</v>
      </c>
      <c r="S13" s="19">
        <f t="shared" si="6"/>
        <v>238351.54285714289</v>
      </c>
      <c r="T13" s="25">
        <f t="shared" si="6"/>
        <v>247138.28571428574</v>
      </c>
      <c r="U13" s="19">
        <f t="shared" si="6"/>
        <v>255925.02857142856</v>
      </c>
      <c r="V13" s="25">
        <f t="shared" si="6"/>
        <v>264711.77142857149</v>
      </c>
      <c r="W13" s="19">
        <f t="shared" si="6"/>
        <v>273498.51428571431</v>
      </c>
      <c r="X13" s="25">
        <f t="shared" si="6"/>
        <v>282285.25714285712</v>
      </c>
      <c r="Y13" s="19">
        <f t="shared" si="6"/>
        <v>291072</v>
      </c>
      <c r="Z13" s="25">
        <f t="shared" si="6"/>
        <v>299858.74285714288</v>
      </c>
      <c r="AA13" s="19">
        <f t="shared" si="6"/>
        <v>308645.48571428569</v>
      </c>
      <c r="AB13" s="25">
        <f t="shared" si="6"/>
        <v>317432.22857142857</v>
      </c>
      <c r="AC13" s="19">
        <f t="shared" si="6"/>
        <v>326218.97142857144</v>
      </c>
      <c r="AD13" s="25">
        <f t="shared" si="6"/>
        <v>335005.7142857142</v>
      </c>
      <c r="AE13" s="19">
        <f t="shared" si="6"/>
        <v>343792.45714285702</v>
      </c>
      <c r="AF13" s="25">
        <f t="shared" si="6"/>
        <v>352579.1999999999</v>
      </c>
      <c r="AG13" s="19">
        <f t="shared" si="6"/>
        <v>361365.94285714277</v>
      </c>
    </row>
    <row r="14" spans="1:34" ht="10" customHeight="1" thickBot="1" x14ac:dyDescent="0.25">
      <c r="E14" s="20"/>
      <c r="F14" s="26"/>
      <c r="G14" s="20"/>
      <c r="H14" s="26"/>
      <c r="I14" s="20"/>
      <c r="J14" s="26"/>
      <c r="K14" s="20"/>
      <c r="L14" s="26"/>
      <c r="M14" s="20"/>
      <c r="N14" s="26"/>
      <c r="O14" s="20"/>
      <c r="P14" s="26"/>
      <c r="Q14" s="20"/>
      <c r="R14" s="26"/>
      <c r="S14" s="20"/>
      <c r="T14" s="26"/>
      <c r="U14" s="20"/>
      <c r="V14" s="26"/>
      <c r="W14" s="20"/>
      <c r="X14" s="26"/>
      <c r="Y14" s="20"/>
      <c r="Z14" s="26"/>
      <c r="AA14" s="20"/>
      <c r="AB14" s="26"/>
      <c r="AC14" s="20"/>
      <c r="AD14" s="26"/>
      <c r="AE14" s="20"/>
      <c r="AF14" s="26"/>
      <c r="AG14" s="20"/>
    </row>
    <row r="15" spans="1:34" ht="52" thickBot="1" x14ac:dyDescent="0.25">
      <c r="A15" s="14" t="s">
        <v>12</v>
      </c>
      <c r="B15" s="11">
        <v>0.75</v>
      </c>
      <c r="D15" s="2" t="s">
        <v>13</v>
      </c>
      <c r="E15" s="19">
        <f>E13/$B$15</f>
        <v>153782.85714285713</v>
      </c>
      <c r="F15" s="25">
        <f t="shared" ref="F15:AG15" si="7">F13/$B$15</f>
        <v>165498.51428571428</v>
      </c>
      <c r="G15" s="19">
        <f t="shared" si="7"/>
        <v>177214.17142857146</v>
      </c>
      <c r="H15" s="25">
        <f t="shared" si="7"/>
        <v>188929.82857142857</v>
      </c>
      <c r="I15" s="19">
        <f t="shared" si="7"/>
        <v>200645.48571428572</v>
      </c>
      <c r="J15" s="25">
        <f t="shared" si="7"/>
        <v>212361.14285714287</v>
      </c>
      <c r="K15" s="19">
        <f t="shared" si="7"/>
        <v>224076.80000000005</v>
      </c>
      <c r="L15" s="25">
        <f t="shared" si="7"/>
        <v>235792.45714285725</v>
      </c>
      <c r="M15" s="19">
        <f t="shared" si="7"/>
        <v>247508.11428571434</v>
      </c>
      <c r="N15" s="25">
        <f t="shared" si="7"/>
        <v>259223.77142857146</v>
      </c>
      <c r="O15" s="19">
        <f t="shared" si="7"/>
        <v>270939.42857142858</v>
      </c>
      <c r="P15" s="25">
        <f t="shared" si="7"/>
        <v>282655.08571428579</v>
      </c>
      <c r="Q15" s="19">
        <f t="shared" si="7"/>
        <v>294370.74285714288</v>
      </c>
      <c r="R15" s="25">
        <f t="shared" si="7"/>
        <v>306086.40000000002</v>
      </c>
      <c r="S15" s="19">
        <f t="shared" si="7"/>
        <v>317802.05714285717</v>
      </c>
      <c r="T15" s="25">
        <f t="shared" si="7"/>
        <v>329517.71428571432</v>
      </c>
      <c r="U15" s="19">
        <f t="shared" si="7"/>
        <v>341233.37142857141</v>
      </c>
      <c r="V15" s="25">
        <f t="shared" si="7"/>
        <v>352949.02857142867</v>
      </c>
      <c r="W15" s="19">
        <f t="shared" si="7"/>
        <v>364664.68571428576</v>
      </c>
      <c r="X15" s="25">
        <f t="shared" si="7"/>
        <v>376380.34285714285</v>
      </c>
      <c r="Y15" s="19">
        <f t="shared" si="7"/>
        <v>388096</v>
      </c>
      <c r="Z15" s="25">
        <f t="shared" si="7"/>
        <v>399811.65714285715</v>
      </c>
      <c r="AA15" s="19">
        <f t="shared" si="7"/>
        <v>411527.31428571424</v>
      </c>
      <c r="AB15" s="25">
        <f t="shared" si="7"/>
        <v>423242.97142857144</v>
      </c>
      <c r="AC15" s="19">
        <f t="shared" si="7"/>
        <v>434958.62857142859</v>
      </c>
      <c r="AD15" s="25">
        <f t="shared" si="7"/>
        <v>446674.28571428562</v>
      </c>
      <c r="AE15" s="19">
        <f t="shared" si="7"/>
        <v>458389.94285714271</v>
      </c>
      <c r="AF15" s="25">
        <f t="shared" si="7"/>
        <v>470105.59999999986</v>
      </c>
      <c r="AG15" s="19">
        <f t="shared" si="7"/>
        <v>481821.25714285701</v>
      </c>
      <c r="AH15" s="16"/>
    </row>
    <row r="18" spans="1:5" x14ac:dyDescent="0.2">
      <c r="E18" s="6"/>
    </row>
    <row r="19" spans="1:5" x14ac:dyDescent="0.2">
      <c r="E19" s="6"/>
    </row>
    <row r="20" spans="1:5" x14ac:dyDescent="0.2">
      <c r="A20" s="4"/>
      <c r="B20" s="5"/>
      <c r="E20" s="6"/>
    </row>
    <row r="21" spans="1:5" x14ac:dyDescent="0.2">
      <c r="E21" s="6"/>
    </row>
    <row r="22" spans="1:5" x14ac:dyDescent="0.2">
      <c r="A22" s="4"/>
      <c r="B22" s="5"/>
      <c r="E22" s="6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BTL</vt:lpstr>
      <vt:lpstr>HMO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Tracy Cartland-Ward</cp:lastModifiedBy>
  <cp:revision/>
  <dcterms:created xsi:type="dcterms:W3CDTF">2017-10-25T08:22:54Z</dcterms:created>
  <dcterms:modified xsi:type="dcterms:W3CDTF">2023-02-09T16:54:39Z</dcterms:modified>
  <cp:category/>
  <cp:contentStatus/>
</cp:coreProperties>
</file>